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95" activeTab="0"/>
  </bookViews>
  <sheets>
    <sheet name="2024 " sheetId="1" r:id="rId1"/>
  </sheets>
  <definedNames>
    <definedName name="_xlnm.Print_Titles" localSheetId="0">'2024 '!$4:$9</definedName>
  </definedNames>
  <calcPr fullCalcOnLoad="1"/>
</workbook>
</file>

<file path=xl/sharedStrings.xml><?xml version="1.0" encoding="utf-8"?>
<sst xmlns="http://schemas.openxmlformats.org/spreadsheetml/2006/main" count="77" uniqueCount="50">
  <si>
    <t>Municipiul Brasov</t>
  </si>
  <si>
    <t>PROIECTE CU FINANȚARE EXTERNĂ NERAMBURSABILĂ,  FINANȚARE NAȚIONALĂ SI PNRR</t>
  </si>
  <si>
    <t>Nr. 
crt</t>
  </si>
  <si>
    <t xml:space="preserve">Denumire proiect </t>
  </si>
  <si>
    <t>Derulare
 buget</t>
  </si>
  <si>
    <t>Cheltuială 2023</t>
  </si>
  <si>
    <t>MII LEI</t>
  </si>
  <si>
    <t>Nr.crt</t>
  </si>
  <si>
    <t>Denumire proiect</t>
  </si>
  <si>
    <t>Derulare proiect</t>
  </si>
  <si>
    <t>VENITURI  2024</t>
  </si>
  <si>
    <t>Credite de angajament</t>
  </si>
  <si>
    <t>De incasat
 2024</t>
  </si>
  <si>
    <t>Subvenții de la bugetul de stat</t>
  </si>
  <si>
    <t>Finanțare UE</t>
  </si>
  <si>
    <t>Contribuție buget local</t>
  </si>
  <si>
    <t>TOTAL</t>
  </si>
  <si>
    <t>Amenajare benzi dedicate transportului public în Municipiul Brașov și trotuare adiacente</t>
  </si>
  <si>
    <t>Buget local</t>
  </si>
  <si>
    <t>Achiziție mijloace de transport public - autobuze electrice 18 m  Brașov, Timișoara</t>
  </si>
  <si>
    <t>Construire grădinițe în zona Tractorul Coresi</t>
  </si>
  <si>
    <t>Realizare infrastructură integrată pentru trafic pietonal și ciclism cu facilități complementare-traseu 2</t>
  </si>
  <si>
    <t>Realizare infrastructură integrată pentru trafic pietonal și ciclism cu facilități complementare-traseul 1</t>
  </si>
  <si>
    <t>Construire Park&amp;Ride - Bartolomeu</t>
  </si>
  <si>
    <t>Sistem centralizat de monitorizare și control al traficului în Municipiul Brașov</t>
  </si>
  <si>
    <t>Realizarea unui spațiu multifuncțional de recreere și sport</t>
  </si>
  <si>
    <t>Terminal transport urban Gară Brașov</t>
  </si>
  <si>
    <t>Eficientizare energetică a clădirilor publice din Municipiul Brașov - Colegiul Tehnic Transilvania, corp A</t>
  </si>
  <si>
    <t>Infrastructura de garaj pentru transportul public</t>
  </si>
  <si>
    <t>Extindere sistem de management informatizat al sistemului de transport public</t>
  </si>
  <si>
    <t>Sprijin la nivelul Regiunii Centru pentru pregătirea de proiecte finanţate din perioada de programare 2021-2027 pe domeniile mobilitate urbană, regenerare urbană, centre de agrement/baze turistice (tabere şcolare), infrastructură şi servicii publice de turism, inclusiv obiectivele de patrimoniu cu potenţial turistic şi infrastructură rutieră de interes judeţean, inclusiv variante ocolitoare şi/sau drumuri de legătură</t>
  </si>
  <si>
    <t>COSME -TourINN</t>
  </si>
  <si>
    <t>Buget local-
alte facilitati</t>
  </si>
  <si>
    <t>Planificare strategica si digitalizarea serviciilor sociale aflate in competenta DAS</t>
  </si>
  <si>
    <t>Buget local-FSE</t>
  </si>
  <si>
    <t>Buget Local-FC</t>
  </si>
  <si>
    <t>TOTAL TITLUL 58 - Proiecte cu finantare din fonduri externe nerambursabile aferente cadrului financiar 2014-2020</t>
  </si>
  <si>
    <t>Buget local-alte facilitati-FSE-FC</t>
  </si>
  <si>
    <t>buget local</t>
  </si>
  <si>
    <t>TOTAL TITLUL 56 - Programe finantate din FEDR aferente cadrului financiar 2021-2027</t>
  </si>
  <si>
    <t>COSME - TourINN</t>
  </si>
  <si>
    <t>Bugetul fondurilor externe nerambursabile</t>
  </si>
  <si>
    <t>Asigurarea incluziunii sociale-ruperea cercului vicios al excluziunii in cazul copiilor celor mai vulnerabili din Romania finantat prin Mecanismul Financiar Norvegian 2014-2021</t>
  </si>
  <si>
    <t>FOODCLIC</t>
  </si>
  <si>
    <t>Consolidarea ecosistemelor de inovare sociala profunda si inclusiva -Consolid8</t>
  </si>
  <si>
    <t>TOTAL TITLUl 58</t>
  </si>
  <si>
    <t xml:space="preserve">Proiecte cu finanțare din fonduri externe nerambursabile aferente cadrului financiar 2014-2020 </t>
  </si>
  <si>
    <t>Reabilitare și modernizare Colegiul Tehnic Maria Baiulescu Brașov</t>
  </si>
  <si>
    <t>CHELTUIELI 2024</t>
  </si>
  <si>
    <t>Amenajare parc productie energie din surse regenerabile pentru comercializare la nivelul UAT-Municipiul Brașov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</si>
</sst>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18" borderId="0" applyNumberFormat="0" applyBorder="0" applyAlignment="0" applyProtection="0"/>
    <xf numFmtId="0" fontId="14" fillId="4" borderId="1" applyNumberFormat="0" applyAlignment="0" applyProtection="0"/>
    <xf numFmtId="0" fontId="1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7" borderId="1" applyNumberFormat="0" applyAlignment="0" applyProtection="0"/>
    <xf numFmtId="0" fontId="6" fillId="0" borderId="5" applyNumberFormat="0" applyFill="0" applyAlignment="0" applyProtection="0"/>
    <xf numFmtId="0" fontId="5" fillId="9" borderId="0" applyNumberFormat="0" applyBorder="0" applyAlignment="0" applyProtection="0"/>
    <xf numFmtId="0" fontId="1" fillId="3" borderId="6" applyNumberFormat="0" applyFont="0" applyAlignment="0" applyProtection="0"/>
    <xf numFmtId="0" fontId="20" fillId="4" borderId="7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vertical="center"/>
    </xf>
    <xf numFmtId="4" fontId="0" fillId="19" borderId="15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19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19" borderId="21" xfId="0" applyFont="1" applyFill="1" applyBorder="1" applyAlignment="1">
      <alignment horizontal="center" vertical="center"/>
    </xf>
    <xf numFmtId="0" fontId="0" fillId="19" borderId="22" xfId="0" applyFont="1" applyFill="1" applyBorder="1" applyAlignment="1">
      <alignment vertical="center" wrapText="1"/>
    </xf>
    <xf numFmtId="0" fontId="0" fillId="19" borderId="22" xfId="0" applyFont="1" applyFill="1" applyBorder="1" applyAlignment="1">
      <alignment horizontal="center" vertical="center" wrapText="1"/>
    </xf>
    <xf numFmtId="0" fontId="0" fillId="19" borderId="16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vertical="center" wrapText="1"/>
    </xf>
    <xf numFmtId="0" fontId="0" fillId="19" borderId="15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vertical="center" wrapText="1"/>
    </xf>
    <xf numFmtId="0" fontId="0" fillId="19" borderId="9" xfId="0" applyFont="1" applyFill="1" applyBorder="1" applyAlignment="1">
      <alignment horizontal="center" vertical="center" wrapText="1"/>
    </xf>
    <xf numFmtId="43" fontId="0" fillId="0" borderId="0" xfId="42" applyFont="1" applyAlignment="1">
      <alignment vertical="center"/>
    </xf>
    <xf numFmtId="43" fontId="0" fillId="19" borderId="0" xfId="42" applyFont="1" applyFill="1" applyAlignment="1">
      <alignment vertical="center"/>
    </xf>
    <xf numFmtId="43" fontId="2" fillId="19" borderId="0" xfId="42" applyFont="1" applyFill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3" fillId="20" borderId="23" xfId="0" applyFont="1" applyFill="1" applyBorder="1" applyAlignment="1">
      <alignment vertical="center" wrapText="1"/>
    </xf>
    <xf numFmtId="0" fontId="2" fillId="20" borderId="24" xfId="0" applyFont="1" applyFill="1" applyBorder="1" applyAlignment="1">
      <alignment horizontal="center" vertical="center" wrapText="1"/>
    </xf>
    <xf numFmtId="0" fontId="2" fillId="21" borderId="25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/>
    </xf>
    <xf numFmtId="0" fontId="3" fillId="19" borderId="26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center" vertical="center"/>
    </xf>
    <xf numFmtId="43" fontId="2" fillId="19" borderId="15" xfId="42" applyFont="1" applyFill="1" applyBorder="1" applyAlignment="1">
      <alignment horizontal="center" vertical="center"/>
    </xf>
    <xf numFmtId="4" fontId="2" fillId="19" borderId="22" xfId="0" applyNumberFormat="1" applyFont="1" applyFill="1" applyBorder="1" applyAlignment="1">
      <alignment horizontal="center" vertical="center"/>
    </xf>
    <xf numFmtId="4" fontId="2" fillId="19" borderId="15" xfId="0" applyNumberFormat="1" applyFont="1" applyFill="1" applyBorder="1" applyAlignment="1">
      <alignment horizontal="center" vertical="center"/>
    </xf>
    <xf numFmtId="4" fontId="2" fillId="19" borderId="9" xfId="0" applyNumberFormat="1" applyFont="1" applyFill="1" applyBorder="1" applyAlignment="1">
      <alignment horizontal="center" vertical="center"/>
    </xf>
    <xf numFmtId="4" fontId="3" fillId="20" borderId="23" xfId="0" applyNumberFormat="1" applyFont="1" applyFill="1" applyBorder="1" applyAlignment="1">
      <alignment horizontal="center" vertical="center"/>
    </xf>
    <xf numFmtId="4" fontId="2" fillId="20" borderId="25" xfId="0" applyNumberFormat="1" applyFont="1" applyFill="1" applyBorder="1" applyAlignment="1">
      <alignment horizontal="center" vertical="center"/>
    </xf>
    <xf numFmtId="4" fontId="2" fillId="19" borderId="27" xfId="0" applyNumberFormat="1" applyFont="1" applyFill="1" applyBorder="1" applyAlignment="1">
      <alignment horizontal="center" vertical="center"/>
    </xf>
    <xf numFmtId="4" fontId="2" fillId="19" borderId="28" xfId="0" applyNumberFormat="1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19" borderId="15" xfId="0" applyNumberFormat="1" applyFont="1" applyFill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2" fillId="19" borderId="17" xfId="0" applyNumberFormat="1" applyFont="1" applyFill="1" applyBorder="1" applyAlignment="1">
      <alignment horizontal="center" vertical="center"/>
    </xf>
    <xf numFmtId="4" fontId="0" fillId="19" borderId="16" xfId="0" applyNumberFormat="1" applyFont="1" applyFill="1" applyBorder="1" applyAlignment="1">
      <alignment horizontal="center" vertical="center"/>
    </xf>
    <xf numFmtId="4" fontId="0" fillId="19" borderId="29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0" fillId="19" borderId="19" xfId="0" applyNumberFormat="1" applyFont="1" applyFill="1" applyBorder="1" applyAlignment="1">
      <alignment horizontal="center" vertical="center"/>
    </xf>
    <xf numFmtId="4" fontId="0" fillId="19" borderId="9" xfId="0" applyNumberFormat="1" applyFont="1" applyFill="1" applyBorder="1" applyAlignment="1">
      <alignment horizontal="center" vertical="center"/>
    </xf>
    <xf numFmtId="4" fontId="0" fillId="19" borderId="30" xfId="0" applyNumberFormat="1" applyFont="1" applyFill="1" applyBorder="1" applyAlignment="1">
      <alignment horizontal="center" vertical="center"/>
    </xf>
    <xf numFmtId="4" fontId="2" fillId="19" borderId="18" xfId="0" applyNumberFormat="1" applyFont="1" applyFill="1" applyBorder="1" applyAlignment="1">
      <alignment horizontal="center" vertical="center"/>
    </xf>
    <xf numFmtId="4" fontId="2" fillId="20" borderId="20" xfId="0" applyNumberFormat="1" applyFont="1" applyFill="1" applyBorder="1" applyAlignment="1">
      <alignment horizontal="center" vertical="center"/>
    </xf>
    <xf numFmtId="4" fontId="2" fillId="20" borderId="15" xfId="0" applyNumberFormat="1" applyFont="1" applyFill="1" applyBorder="1" applyAlignment="1">
      <alignment horizontal="center" vertical="center"/>
    </xf>
    <xf numFmtId="43" fontId="0" fillId="19" borderId="15" xfId="42" applyFont="1" applyFill="1" applyBorder="1" applyAlignment="1">
      <alignment horizontal="center" vertical="center"/>
    </xf>
    <xf numFmtId="43" fontId="2" fillId="19" borderId="17" xfId="42" applyFont="1" applyFill="1" applyBorder="1" applyAlignment="1">
      <alignment horizontal="center" vertical="center"/>
    </xf>
    <xf numFmtId="43" fontId="0" fillId="19" borderId="9" xfId="42" applyFont="1" applyFill="1" applyBorder="1" applyAlignment="1">
      <alignment horizontal="center" vertical="center"/>
    </xf>
    <xf numFmtId="43" fontId="2" fillId="20" borderId="23" xfId="42" applyFont="1" applyFill="1" applyBorder="1" applyAlignment="1">
      <alignment horizontal="center" vertical="center"/>
    </xf>
    <xf numFmtId="43" fontId="2" fillId="20" borderId="24" xfId="42" applyFont="1" applyFill="1" applyBorder="1" applyAlignment="1">
      <alignment horizontal="center" vertical="center"/>
    </xf>
    <xf numFmtId="43" fontId="2" fillId="20" borderId="15" xfId="42" applyFont="1" applyFill="1" applyBorder="1" applyAlignment="1">
      <alignment horizontal="center" vertical="center"/>
    </xf>
    <xf numFmtId="4" fontId="0" fillId="19" borderId="22" xfId="0" applyNumberFormat="1" applyFont="1" applyFill="1" applyBorder="1" applyAlignment="1">
      <alignment horizontal="center" vertical="center"/>
    </xf>
    <xf numFmtId="4" fontId="2" fillId="19" borderId="31" xfId="0" applyNumberFormat="1" applyFont="1" applyFill="1" applyBorder="1" applyAlignment="1">
      <alignment horizontal="center" vertical="center"/>
    </xf>
    <xf numFmtId="4" fontId="3" fillId="20" borderId="24" xfId="0" applyNumberFormat="1" applyFont="1" applyFill="1" applyBorder="1" applyAlignment="1">
      <alignment horizontal="center" vertical="center"/>
    </xf>
    <xf numFmtId="4" fontId="3" fillId="20" borderId="1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90" zoomScaleNormal="90" zoomScalePageLayoutView="0" workbookViewId="0" topLeftCell="A5">
      <pane ySplit="5" topLeftCell="A10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4.140625" style="6" customWidth="1"/>
    <col min="2" max="2" width="32.00390625" style="7" customWidth="1"/>
    <col min="3" max="3" width="15.7109375" style="6" customWidth="1"/>
    <col min="4" max="5" width="13.7109375" style="7" customWidth="1"/>
    <col min="6" max="6" width="14.8515625" style="8" customWidth="1"/>
    <col min="7" max="7" width="13.8515625" style="3" customWidth="1"/>
    <col min="8" max="8" width="12.28125" style="7" customWidth="1"/>
    <col min="9" max="9" width="13.8515625" style="7" customWidth="1"/>
    <col min="10" max="10" width="13.00390625" style="8" customWidth="1"/>
    <col min="11" max="11" width="14.421875" style="3" customWidth="1"/>
    <col min="12" max="12" width="14.00390625" style="8" customWidth="1"/>
    <col min="13" max="13" width="13.28125" style="7" hidden="1" customWidth="1"/>
    <col min="14" max="16384" width="9.140625" style="7" customWidth="1"/>
  </cols>
  <sheetData>
    <row r="1" ht="27.75" customHeight="1" hidden="1">
      <c r="A1" s="9" t="s">
        <v>0</v>
      </c>
    </row>
    <row r="2" spans="1:11" ht="17.25" customHeight="1" hidden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ht="14.25" customHeight="1" hidden="1"/>
    <row r="4" spans="1:11" ht="24.75" customHeight="1" hidden="1">
      <c r="A4" s="10" t="s">
        <v>2</v>
      </c>
      <c r="B4" s="10" t="s">
        <v>3</v>
      </c>
      <c r="C4" s="10" t="s">
        <v>4</v>
      </c>
      <c r="D4" s="100" t="s">
        <v>5</v>
      </c>
      <c r="E4" s="100"/>
      <c r="F4" s="100"/>
      <c r="G4" s="100"/>
      <c r="H4" s="101" t="s">
        <v>5</v>
      </c>
      <c r="I4" s="102"/>
      <c r="J4" s="102"/>
      <c r="K4" s="103"/>
    </row>
    <row r="5" spans="1:11" ht="24.75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</row>
    <row r="6" spans="1:11" ht="24.75" customHeight="1">
      <c r="A6" s="11"/>
      <c r="B6" s="11"/>
      <c r="C6" s="113" t="s">
        <v>46</v>
      </c>
      <c r="D6" s="113"/>
      <c r="E6" s="113"/>
      <c r="F6" s="113"/>
      <c r="G6" s="113"/>
      <c r="H6" s="113"/>
      <c r="I6" s="113"/>
      <c r="J6" s="113"/>
      <c r="K6" s="12"/>
    </row>
    <row r="7" spans="1:11" ht="24.75" customHeight="1" thickBot="1">
      <c r="A7" s="11"/>
      <c r="B7" s="11"/>
      <c r="C7" s="11"/>
      <c r="D7" s="12"/>
      <c r="E7" s="12"/>
      <c r="F7" s="13"/>
      <c r="G7" s="14"/>
      <c r="H7" s="12"/>
      <c r="I7" s="12"/>
      <c r="J7" s="13"/>
      <c r="K7" s="13" t="s">
        <v>6</v>
      </c>
    </row>
    <row r="8" spans="1:13" ht="24.75" customHeight="1" thickBot="1">
      <c r="A8" s="104" t="s">
        <v>7</v>
      </c>
      <c r="B8" s="106" t="s">
        <v>8</v>
      </c>
      <c r="C8" s="108" t="s">
        <v>9</v>
      </c>
      <c r="D8" s="110" t="s">
        <v>10</v>
      </c>
      <c r="E8" s="111"/>
      <c r="F8" s="111"/>
      <c r="G8" s="112"/>
      <c r="H8" s="111" t="s">
        <v>48</v>
      </c>
      <c r="I8" s="111"/>
      <c r="J8" s="111"/>
      <c r="K8" s="111"/>
      <c r="L8" s="50" t="s">
        <v>11</v>
      </c>
      <c r="M8" s="97" t="s">
        <v>12</v>
      </c>
    </row>
    <row r="9" spans="1:13" ht="45" customHeight="1" thickBot="1">
      <c r="A9" s="105"/>
      <c r="B9" s="107"/>
      <c r="C9" s="109"/>
      <c r="D9" s="15" t="s">
        <v>13</v>
      </c>
      <c r="E9" s="16" t="s">
        <v>14</v>
      </c>
      <c r="F9" s="17" t="s">
        <v>15</v>
      </c>
      <c r="G9" s="18" t="s">
        <v>16</v>
      </c>
      <c r="H9" s="19" t="s">
        <v>13</v>
      </c>
      <c r="I9" s="16" t="s">
        <v>14</v>
      </c>
      <c r="J9" s="17" t="s">
        <v>15</v>
      </c>
      <c r="K9" s="49" t="s">
        <v>16</v>
      </c>
      <c r="L9" s="51" t="s">
        <v>16</v>
      </c>
      <c r="M9" s="98"/>
    </row>
    <row r="10" spans="1:13" s="1" customFormat="1" ht="39" customHeight="1">
      <c r="A10" s="20">
        <v>1</v>
      </c>
      <c r="B10" s="48" t="s">
        <v>17</v>
      </c>
      <c r="C10" s="21" t="s">
        <v>18</v>
      </c>
      <c r="D10" s="71">
        <v>25.43</v>
      </c>
      <c r="E10" s="72">
        <v>166.25</v>
      </c>
      <c r="F10" s="73">
        <v>300</v>
      </c>
      <c r="G10" s="69">
        <f>D10+E10+F10</f>
        <v>491.68</v>
      </c>
      <c r="H10" s="74">
        <v>0</v>
      </c>
      <c r="I10" s="72">
        <v>0</v>
      </c>
      <c r="J10" s="73">
        <v>300</v>
      </c>
      <c r="K10" s="75">
        <f>H10+I10+J10</f>
        <v>300</v>
      </c>
      <c r="L10" s="73">
        <v>20588.11</v>
      </c>
      <c r="M10" s="22">
        <f>K10-G10</f>
        <v>-191.68</v>
      </c>
    </row>
    <row r="11" spans="1:13" s="1" customFormat="1" ht="36" customHeight="1">
      <c r="A11" s="24">
        <v>2</v>
      </c>
      <c r="B11" s="39" t="s">
        <v>47</v>
      </c>
      <c r="C11" s="26" t="s">
        <v>18</v>
      </c>
      <c r="D11" s="71">
        <v>1256.76</v>
      </c>
      <c r="E11" s="72">
        <v>8223.49</v>
      </c>
      <c r="F11" s="73">
        <v>7375.28</v>
      </c>
      <c r="G11" s="69">
        <f aca="true" t="shared" si="0" ref="G11:G26">D11+E11+F11</f>
        <v>16855.53</v>
      </c>
      <c r="H11" s="74">
        <v>0</v>
      </c>
      <c r="I11" s="72">
        <v>0</v>
      </c>
      <c r="J11" s="73">
        <v>7375.28</v>
      </c>
      <c r="K11" s="75">
        <f aca="true" t="shared" si="1" ref="K11:K26">H11+I11+J11</f>
        <v>7375.28</v>
      </c>
      <c r="L11" s="73">
        <v>7375.28</v>
      </c>
      <c r="M11" s="22">
        <f aca="true" t="shared" si="2" ref="M11:M35">K11-G11</f>
        <v>-9480.25</v>
      </c>
    </row>
    <row r="12" spans="1:13" s="1" customFormat="1" ht="41.25" customHeight="1">
      <c r="A12" s="24">
        <v>3</v>
      </c>
      <c r="B12" s="39" t="s">
        <v>19</v>
      </c>
      <c r="C12" s="26" t="s">
        <v>18</v>
      </c>
      <c r="D12" s="71">
        <v>2181.83</v>
      </c>
      <c r="E12" s="72">
        <v>5795.5</v>
      </c>
      <c r="F12" s="73">
        <v>0</v>
      </c>
      <c r="G12" s="69">
        <f t="shared" si="0"/>
        <v>7977.33</v>
      </c>
      <c r="H12" s="74">
        <v>0</v>
      </c>
      <c r="I12" s="72">
        <v>0</v>
      </c>
      <c r="J12" s="73">
        <v>0</v>
      </c>
      <c r="K12" s="75">
        <f t="shared" si="1"/>
        <v>0</v>
      </c>
      <c r="L12" s="73">
        <v>0</v>
      </c>
      <c r="M12" s="22">
        <f t="shared" si="2"/>
        <v>-7977.33</v>
      </c>
    </row>
    <row r="13" spans="1:13" s="1" customFormat="1" ht="28.5" customHeight="1">
      <c r="A13" s="20">
        <v>4</v>
      </c>
      <c r="B13" s="39" t="s">
        <v>20</v>
      </c>
      <c r="C13" s="26" t="s">
        <v>18</v>
      </c>
      <c r="D13" s="71">
        <v>403.82</v>
      </c>
      <c r="E13" s="72">
        <v>2640.39</v>
      </c>
      <c r="F13" s="73">
        <v>0</v>
      </c>
      <c r="G13" s="69">
        <f t="shared" si="0"/>
        <v>3044.21</v>
      </c>
      <c r="H13" s="74">
        <v>0</v>
      </c>
      <c r="I13" s="72">
        <v>0</v>
      </c>
      <c r="J13" s="73">
        <v>0</v>
      </c>
      <c r="K13" s="75">
        <f t="shared" si="1"/>
        <v>0</v>
      </c>
      <c r="L13" s="73">
        <v>0</v>
      </c>
      <c r="M13" s="22">
        <f t="shared" si="2"/>
        <v>-3044.21</v>
      </c>
    </row>
    <row r="14" spans="1:13" s="1" customFormat="1" ht="40.5" customHeight="1">
      <c r="A14" s="24">
        <v>5</v>
      </c>
      <c r="B14" s="39" t="s">
        <v>21</v>
      </c>
      <c r="C14" s="26" t="s">
        <v>18</v>
      </c>
      <c r="D14" s="71">
        <v>10.73</v>
      </c>
      <c r="E14" s="72">
        <v>60.84</v>
      </c>
      <c r="F14" s="73">
        <v>300</v>
      </c>
      <c r="G14" s="69">
        <f t="shared" si="0"/>
        <v>371.57</v>
      </c>
      <c r="H14" s="74">
        <v>0</v>
      </c>
      <c r="I14" s="72">
        <v>0</v>
      </c>
      <c r="J14" s="73">
        <v>300</v>
      </c>
      <c r="K14" s="75">
        <f t="shared" si="1"/>
        <v>300</v>
      </c>
      <c r="L14" s="73">
        <v>7449.94</v>
      </c>
      <c r="M14" s="22">
        <f t="shared" si="2"/>
        <v>-71.57</v>
      </c>
    </row>
    <row r="15" spans="1:13" s="1" customFormat="1" ht="38.25">
      <c r="A15" s="24">
        <v>6</v>
      </c>
      <c r="B15" s="39" t="s">
        <v>22</v>
      </c>
      <c r="C15" s="26" t="s">
        <v>18</v>
      </c>
      <c r="D15" s="71">
        <v>23.26</v>
      </c>
      <c r="E15" s="72">
        <v>152.11</v>
      </c>
      <c r="F15" s="73">
        <v>300</v>
      </c>
      <c r="G15" s="69">
        <f t="shared" si="0"/>
        <v>475.37</v>
      </c>
      <c r="H15" s="74">
        <v>0</v>
      </c>
      <c r="I15" s="72">
        <v>0</v>
      </c>
      <c r="J15" s="73">
        <v>300</v>
      </c>
      <c r="K15" s="75">
        <f t="shared" si="1"/>
        <v>300</v>
      </c>
      <c r="L15" s="73">
        <v>15909.07</v>
      </c>
      <c r="M15" s="22">
        <f t="shared" si="2"/>
        <v>-175.37</v>
      </c>
    </row>
    <row r="16" spans="1:13" s="4" customFormat="1" ht="24" customHeight="1">
      <c r="A16" s="47">
        <v>7</v>
      </c>
      <c r="B16" s="39" t="s">
        <v>23</v>
      </c>
      <c r="C16" s="27" t="s">
        <v>18</v>
      </c>
      <c r="D16" s="76">
        <v>2120.39</v>
      </c>
      <c r="E16" s="73">
        <v>13864.1</v>
      </c>
      <c r="F16" s="73">
        <v>160</v>
      </c>
      <c r="G16" s="69">
        <f t="shared" si="0"/>
        <v>16144.49</v>
      </c>
      <c r="H16" s="77">
        <v>0</v>
      </c>
      <c r="I16" s="73">
        <v>0</v>
      </c>
      <c r="J16" s="73">
        <v>8000</v>
      </c>
      <c r="K16" s="75">
        <f t="shared" si="1"/>
        <v>8000</v>
      </c>
      <c r="L16" s="73">
        <v>8000</v>
      </c>
      <c r="M16" s="23">
        <f t="shared" si="2"/>
        <v>-8144.49</v>
      </c>
    </row>
    <row r="17" spans="1:13" s="1" customFormat="1" ht="36" customHeight="1">
      <c r="A17" s="24">
        <v>8</v>
      </c>
      <c r="B17" s="25" t="s">
        <v>24</v>
      </c>
      <c r="C17" s="27" t="s">
        <v>18</v>
      </c>
      <c r="D17" s="76">
        <v>2486.96</v>
      </c>
      <c r="E17" s="73">
        <v>17299.35</v>
      </c>
      <c r="F17" s="73">
        <v>60</v>
      </c>
      <c r="G17" s="69">
        <f t="shared" si="0"/>
        <v>19846.309999999998</v>
      </c>
      <c r="H17" s="77">
        <v>300</v>
      </c>
      <c r="I17" s="73">
        <v>3000</v>
      </c>
      <c r="J17" s="73">
        <f>60+0</f>
        <v>60</v>
      </c>
      <c r="K17" s="75">
        <f t="shared" si="1"/>
        <v>3360</v>
      </c>
      <c r="L17" s="73">
        <v>3360</v>
      </c>
      <c r="M17" s="22">
        <f t="shared" si="2"/>
        <v>-16486.309999999998</v>
      </c>
    </row>
    <row r="18" spans="1:13" s="2" customFormat="1" ht="26.25" customHeight="1">
      <c r="A18" s="24">
        <v>9</v>
      </c>
      <c r="B18" s="25" t="s">
        <v>25</v>
      </c>
      <c r="C18" s="28" t="s">
        <v>18</v>
      </c>
      <c r="D18" s="78">
        <v>1145.85</v>
      </c>
      <c r="E18" s="79">
        <v>7492.1</v>
      </c>
      <c r="F18" s="73">
        <v>0</v>
      </c>
      <c r="G18" s="69">
        <f t="shared" si="0"/>
        <v>8637.95</v>
      </c>
      <c r="H18" s="80">
        <v>0</v>
      </c>
      <c r="I18" s="79">
        <v>0</v>
      </c>
      <c r="J18" s="73">
        <v>0</v>
      </c>
      <c r="K18" s="75">
        <f t="shared" si="1"/>
        <v>0</v>
      </c>
      <c r="L18" s="73">
        <v>0</v>
      </c>
      <c r="M18" s="22">
        <f t="shared" si="2"/>
        <v>-8637.95</v>
      </c>
    </row>
    <row r="19" spans="1:13" s="2" customFormat="1" ht="28.5" customHeight="1">
      <c r="A19" s="20">
        <v>10</v>
      </c>
      <c r="B19" s="25" t="s">
        <v>26</v>
      </c>
      <c r="C19" s="28" t="s">
        <v>18</v>
      </c>
      <c r="D19" s="78">
        <v>1773.17</v>
      </c>
      <c r="E19" s="79">
        <v>11593.85</v>
      </c>
      <c r="F19" s="73">
        <v>3345.17</v>
      </c>
      <c r="G19" s="69">
        <f t="shared" si="0"/>
        <v>16712.190000000002</v>
      </c>
      <c r="H19" s="80">
        <v>0</v>
      </c>
      <c r="I19" s="79">
        <v>0</v>
      </c>
      <c r="J19" s="73">
        <v>3345.17</v>
      </c>
      <c r="K19" s="75">
        <f t="shared" si="1"/>
        <v>3345.17</v>
      </c>
      <c r="L19" s="73">
        <v>3345.17</v>
      </c>
      <c r="M19" s="22">
        <f t="shared" si="2"/>
        <v>-13367.020000000002</v>
      </c>
    </row>
    <row r="20" spans="1:13" s="2" customFormat="1" ht="40.5" customHeight="1">
      <c r="A20" s="24">
        <v>11</v>
      </c>
      <c r="B20" s="25" t="s">
        <v>27</v>
      </c>
      <c r="C20" s="28" t="s">
        <v>18</v>
      </c>
      <c r="D20" s="78">
        <v>284.69</v>
      </c>
      <c r="E20" s="79">
        <v>1861.4</v>
      </c>
      <c r="F20" s="73">
        <v>0</v>
      </c>
      <c r="G20" s="69">
        <f t="shared" si="0"/>
        <v>2146.09</v>
      </c>
      <c r="H20" s="80">
        <v>0</v>
      </c>
      <c r="I20" s="79">
        <v>0</v>
      </c>
      <c r="J20" s="73">
        <v>0</v>
      </c>
      <c r="K20" s="75">
        <f t="shared" si="1"/>
        <v>0</v>
      </c>
      <c r="L20" s="73">
        <v>0</v>
      </c>
      <c r="M20" s="22">
        <f t="shared" si="2"/>
        <v>-2146.09</v>
      </c>
    </row>
    <row r="21" spans="1:13" s="4" customFormat="1" ht="30" customHeight="1">
      <c r="A21" s="38">
        <v>12</v>
      </c>
      <c r="B21" s="39" t="s">
        <v>28</v>
      </c>
      <c r="C21" s="27" t="s">
        <v>18</v>
      </c>
      <c r="D21" s="76">
        <v>1217.96</v>
      </c>
      <c r="E21" s="73">
        <v>71070.24</v>
      </c>
      <c r="F21" s="73">
        <v>42844.82</v>
      </c>
      <c r="G21" s="69">
        <f t="shared" si="0"/>
        <v>115133.02000000002</v>
      </c>
      <c r="H21" s="77">
        <v>0</v>
      </c>
      <c r="I21" s="73">
        <v>0</v>
      </c>
      <c r="J21" s="73">
        <v>105951.46</v>
      </c>
      <c r="K21" s="75">
        <f t="shared" si="1"/>
        <v>105951.46</v>
      </c>
      <c r="L21" s="73">
        <v>147942.39</v>
      </c>
      <c r="M21" s="23">
        <f t="shared" si="2"/>
        <v>-9181.560000000012</v>
      </c>
    </row>
    <row r="22" spans="1:13" s="2" customFormat="1" ht="41.25" customHeight="1">
      <c r="A22" s="20">
        <v>13</v>
      </c>
      <c r="B22" s="39" t="s">
        <v>29</v>
      </c>
      <c r="C22" s="28" t="s">
        <v>18</v>
      </c>
      <c r="D22" s="78">
        <v>0</v>
      </c>
      <c r="E22" s="79">
        <v>0</v>
      </c>
      <c r="F22" s="73">
        <v>100</v>
      </c>
      <c r="G22" s="69">
        <f t="shared" si="0"/>
        <v>100</v>
      </c>
      <c r="H22" s="80">
        <v>0</v>
      </c>
      <c r="I22" s="79">
        <v>0</v>
      </c>
      <c r="J22" s="73">
        <v>100</v>
      </c>
      <c r="K22" s="75">
        <f>H22+I22+J22</f>
        <v>100</v>
      </c>
      <c r="L22" s="73">
        <v>15473.99</v>
      </c>
      <c r="M22" s="22">
        <f t="shared" si="2"/>
        <v>0</v>
      </c>
    </row>
    <row r="23" spans="1:13" s="2" customFormat="1" ht="181.5" customHeight="1">
      <c r="A23" s="24">
        <v>14</v>
      </c>
      <c r="B23" s="25" t="s">
        <v>30</v>
      </c>
      <c r="C23" s="28" t="s">
        <v>18</v>
      </c>
      <c r="D23" s="78">
        <v>168.33</v>
      </c>
      <c r="E23" s="79">
        <v>1324.51</v>
      </c>
      <c r="F23" s="73">
        <v>4724.7</v>
      </c>
      <c r="G23" s="69">
        <f t="shared" si="0"/>
        <v>6217.54</v>
      </c>
      <c r="H23" s="80">
        <v>0</v>
      </c>
      <c r="I23" s="79">
        <v>0</v>
      </c>
      <c r="J23" s="73">
        <v>4724.7</v>
      </c>
      <c r="K23" s="75">
        <f t="shared" si="1"/>
        <v>4724.7</v>
      </c>
      <c r="L23" s="73">
        <v>4724.7</v>
      </c>
      <c r="M23" s="22">
        <f t="shared" si="2"/>
        <v>-1492.8400000000001</v>
      </c>
    </row>
    <row r="24" spans="1:13" s="2" customFormat="1" ht="27" customHeight="1">
      <c r="A24" s="24">
        <v>15</v>
      </c>
      <c r="B24" s="29" t="s">
        <v>31</v>
      </c>
      <c r="C24" s="30" t="s">
        <v>32</v>
      </c>
      <c r="D24" s="81">
        <v>0</v>
      </c>
      <c r="E24" s="82">
        <v>0</v>
      </c>
      <c r="F24" s="82">
        <v>58.88</v>
      </c>
      <c r="G24" s="70">
        <f t="shared" si="0"/>
        <v>58.88</v>
      </c>
      <c r="H24" s="83">
        <v>0</v>
      </c>
      <c r="I24" s="82">
        <v>0</v>
      </c>
      <c r="J24" s="82">
        <v>58.88</v>
      </c>
      <c r="K24" s="84">
        <f t="shared" si="1"/>
        <v>58.88</v>
      </c>
      <c r="L24" s="73">
        <v>58.88</v>
      </c>
      <c r="M24" s="22">
        <f t="shared" si="2"/>
        <v>0</v>
      </c>
    </row>
    <row r="25" spans="1:13" s="2" customFormat="1" ht="50.25" customHeight="1">
      <c r="A25" s="20">
        <v>16</v>
      </c>
      <c r="B25" s="25" t="s">
        <v>33</v>
      </c>
      <c r="C25" s="31" t="s">
        <v>34</v>
      </c>
      <c r="D25" s="73">
        <v>518.45</v>
      </c>
      <c r="E25" s="73">
        <v>3389.84</v>
      </c>
      <c r="F25" s="73">
        <v>0</v>
      </c>
      <c r="G25" s="65">
        <f t="shared" si="0"/>
        <v>3908.29</v>
      </c>
      <c r="H25" s="73">
        <v>0</v>
      </c>
      <c r="I25" s="73">
        <v>0</v>
      </c>
      <c r="J25" s="73">
        <v>0</v>
      </c>
      <c r="K25" s="75">
        <f t="shared" si="1"/>
        <v>0</v>
      </c>
      <c r="L25" s="73">
        <v>0</v>
      </c>
      <c r="M25" s="22">
        <f t="shared" si="2"/>
        <v>-3908.29</v>
      </c>
    </row>
    <row r="26" spans="1:13" s="2" customFormat="1" ht="55.5" customHeight="1" thickBot="1">
      <c r="A26" s="32">
        <v>17</v>
      </c>
      <c r="B26" s="29" t="s">
        <v>49</v>
      </c>
      <c r="C26" s="33" t="s">
        <v>35</v>
      </c>
      <c r="D26" s="82">
        <v>1284.13</v>
      </c>
      <c r="E26" s="82">
        <v>7276.75</v>
      </c>
      <c r="F26" s="82">
        <v>67667</v>
      </c>
      <c r="G26" s="66">
        <f t="shared" si="0"/>
        <v>76227.88</v>
      </c>
      <c r="H26" s="82">
        <v>0</v>
      </c>
      <c r="I26" s="82">
        <v>0</v>
      </c>
      <c r="J26" s="82">
        <v>67667</v>
      </c>
      <c r="K26" s="84">
        <f t="shared" si="1"/>
        <v>67667</v>
      </c>
      <c r="L26" s="73">
        <v>67667</v>
      </c>
      <c r="M26" s="22">
        <f t="shared" si="2"/>
        <v>-8560.880000000005</v>
      </c>
    </row>
    <row r="27" spans="1:13" s="3" customFormat="1" ht="54" customHeight="1" thickBot="1">
      <c r="A27" s="57"/>
      <c r="B27" s="55" t="s">
        <v>36</v>
      </c>
      <c r="C27" s="56" t="s">
        <v>37</v>
      </c>
      <c r="D27" s="68">
        <f>SUM(D10:D26)</f>
        <v>14901.760000000002</v>
      </c>
      <c r="E27" s="68">
        <f aca="true" t="shared" si="3" ref="E27:L27">SUM(E10:E26)</f>
        <v>152210.72</v>
      </c>
      <c r="F27" s="68">
        <f t="shared" si="3"/>
        <v>127235.84999999999</v>
      </c>
      <c r="G27" s="68">
        <f t="shared" si="3"/>
        <v>294348.3300000001</v>
      </c>
      <c r="H27" s="68">
        <f t="shared" si="3"/>
        <v>300</v>
      </c>
      <c r="I27" s="68">
        <f t="shared" si="3"/>
        <v>3000</v>
      </c>
      <c r="J27" s="68">
        <f t="shared" si="3"/>
        <v>198182.49</v>
      </c>
      <c r="K27" s="85">
        <f t="shared" si="3"/>
        <v>201482.49000000002</v>
      </c>
      <c r="L27" s="86">
        <f t="shared" si="3"/>
        <v>301894.53</v>
      </c>
      <c r="M27" s="22">
        <f t="shared" si="2"/>
        <v>-92865.84000000005</v>
      </c>
    </row>
    <row r="28" spans="1:13" s="3" customFormat="1" ht="37.5" customHeight="1">
      <c r="A28" s="52">
        <v>1</v>
      </c>
      <c r="B28" s="39" t="s">
        <v>23</v>
      </c>
      <c r="C28" s="53" t="s">
        <v>38</v>
      </c>
      <c r="D28" s="87">
        <v>5491.57</v>
      </c>
      <c r="E28" s="87">
        <v>35906.45</v>
      </c>
      <c r="F28" s="87">
        <v>1601.98</v>
      </c>
      <c r="G28" s="63">
        <f>D28+E28+F28</f>
        <v>43000</v>
      </c>
      <c r="H28" s="87">
        <v>5491.57</v>
      </c>
      <c r="I28" s="87">
        <v>35906.45</v>
      </c>
      <c r="J28" s="87">
        <v>1601.98</v>
      </c>
      <c r="K28" s="88">
        <f>H28+I28+J28</f>
        <v>43000</v>
      </c>
      <c r="L28" s="87">
        <v>43000</v>
      </c>
      <c r="M28" s="22">
        <f t="shared" si="2"/>
        <v>0</v>
      </c>
    </row>
    <row r="29" spans="1:13" s="3" customFormat="1" ht="43.5" customHeight="1" thickBot="1">
      <c r="A29" s="54">
        <v>2</v>
      </c>
      <c r="B29" s="41" t="s">
        <v>24</v>
      </c>
      <c r="C29" s="53" t="s">
        <v>38</v>
      </c>
      <c r="D29" s="89">
        <v>2018.6</v>
      </c>
      <c r="E29" s="89">
        <v>12160.06</v>
      </c>
      <c r="F29" s="89">
        <v>307.5</v>
      </c>
      <c r="G29" s="63">
        <f>D29+E29+F29</f>
        <v>14486.16</v>
      </c>
      <c r="H29" s="89">
        <v>2018.6</v>
      </c>
      <c r="I29" s="89">
        <v>12160.06</v>
      </c>
      <c r="J29" s="89">
        <f>296.7+10.8</f>
        <v>307.5</v>
      </c>
      <c r="K29" s="88">
        <f>H29+I29+J29</f>
        <v>14486.16</v>
      </c>
      <c r="L29" s="87">
        <v>14486.16</v>
      </c>
      <c r="M29" s="22">
        <f t="shared" si="2"/>
        <v>0</v>
      </c>
    </row>
    <row r="30" spans="1:13" s="3" customFormat="1" ht="42" customHeight="1" thickBot="1">
      <c r="A30" s="34"/>
      <c r="B30" s="55" t="s">
        <v>39</v>
      </c>
      <c r="C30" s="58" t="s">
        <v>18</v>
      </c>
      <c r="D30" s="90">
        <f>D28+D29</f>
        <v>7510.17</v>
      </c>
      <c r="E30" s="90">
        <f aca="true" t="shared" si="4" ref="E30:L30">E28+E29</f>
        <v>48066.509999999995</v>
      </c>
      <c r="F30" s="90">
        <f t="shared" si="4"/>
        <v>1909.48</v>
      </c>
      <c r="G30" s="90">
        <f t="shared" si="4"/>
        <v>57486.16</v>
      </c>
      <c r="H30" s="90">
        <f t="shared" si="4"/>
        <v>7510.17</v>
      </c>
      <c r="I30" s="90">
        <f t="shared" si="4"/>
        <v>48066.509999999995</v>
      </c>
      <c r="J30" s="90">
        <f t="shared" si="4"/>
        <v>1909.48</v>
      </c>
      <c r="K30" s="91">
        <f t="shared" si="4"/>
        <v>57486.16</v>
      </c>
      <c r="L30" s="92">
        <f t="shared" si="4"/>
        <v>57486.16</v>
      </c>
      <c r="M30" s="22">
        <f t="shared" si="2"/>
        <v>0</v>
      </c>
    </row>
    <row r="31" spans="1:13" s="4" customFormat="1" ht="56.25" customHeight="1">
      <c r="A31" s="35">
        <v>1</v>
      </c>
      <c r="B31" s="36" t="s">
        <v>40</v>
      </c>
      <c r="C31" s="37" t="s">
        <v>41</v>
      </c>
      <c r="D31" s="93">
        <v>0</v>
      </c>
      <c r="E31" s="93">
        <v>171.6</v>
      </c>
      <c r="F31" s="93">
        <v>0</v>
      </c>
      <c r="G31" s="64">
        <f>D31+E31+F31</f>
        <v>171.6</v>
      </c>
      <c r="H31" s="93">
        <v>0</v>
      </c>
      <c r="I31" s="93">
        <v>176.63</v>
      </c>
      <c r="J31" s="93">
        <v>0</v>
      </c>
      <c r="K31" s="94">
        <f>H31+I31+J31</f>
        <v>176.63</v>
      </c>
      <c r="L31" s="65">
        <v>176.63</v>
      </c>
      <c r="M31" s="22">
        <f t="shared" si="2"/>
        <v>5.030000000000001</v>
      </c>
    </row>
    <row r="32" spans="1:13" s="4" customFormat="1" ht="76.5">
      <c r="A32" s="38">
        <v>2</v>
      </c>
      <c r="B32" s="39" t="s">
        <v>42</v>
      </c>
      <c r="C32" s="40" t="s">
        <v>41</v>
      </c>
      <c r="D32" s="73">
        <v>59.41</v>
      </c>
      <c r="E32" s="73">
        <v>336.65</v>
      </c>
      <c r="F32" s="73">
        <v>0</v>
      </c>
      <c r="G32" s="65">
        <f>D32+E32+F32</f>
        <v>396.05999999999995</v>
      </c>
      <c r="H32" s="73">
        <v>59.41</v>
      </c>
      <c r="I32" s="73">
        <v>336.65</v>
      </c>
      <c r="J32" s="73">
        <v>0</v>
      </c>
      <c r="K32" s="75">
        <f>H32+I32+J32</f>
        <v>396.05999999999995</v>
      </c>
      <c r="L32" s="65">
        <v>396.06</v>
      </c>
      <c r="M32" s="22">
        <f t="shared" si="2"/>
        <v>0</v>
      </c>
    </row>
    <row r="33" spans="1:13" s="4" customFormat="1" ht="50.25" customHeight="1">
      <c r="A33" s="60">
        <v>3</v>
      </c>
      <c r="B33" s="39" t="s">
        <v>43</v>
      </c>
      <c r="C33" s="40" t="s">
        <v>41</v>
      </c>
      <c r="D33" s="73">
        <v>0</v>
      </c>
      <c r="E33" s="73">
        <v>360</v>
      </c>
      <c r="F33" s="73">
        <v>0</v>
      </c>
      <c r="G33" s="65">
        <f>D33+E33+F33</f>
        <v>360</v>
      </c>
      <c r="H33" s="73">
        <v>0</v>
      </c>
      <c r="I33" s="73">
        <v>380.43</v>
      </c>
      <c r="J33" s="73">
        <v>0</v>
      </c>
      <c r="K33" s="75">
        <f>H33+I33+J33</f>
        <v>380.43</v>
      </c>
      <c r="L33" s="65">
        <v>380.43</v>
      </c>
      <c r="M33" s="22">
        <f t="shared" si="2"/>
        <v>20.430000000000007</v>
      </c>
    </row>
    <row r="34" spans="1:13" s="4" customFormat="1" ht="50.25" customHeight="1" thickBot="1">
      <c r="A34" s="62">
        <v>4</v>
      </c>
      <c r="B34" s="41" t="s">
        <v>44</v>
      </c>
      <c r="C34" s="42" t="s">
        <v>41</v>
      </c>
      <c r="D34" s="82">
        <v>0</v>
      </c>
      <c r="E34" s="82">
        <v>72.2</v>
      </c>
      <c r="F34" s="82">
        <v>0</v>
      </c>
      <c r="G34" s="66">
        <f>D34+E34+F34</f>
        <v>72.2</v>
      </c>
      <c r="H34" s="82">
        <v>0</v>
      </c>
      <c r="I34" s="82">
        <v>72.2</v>
      </c>
      <c r="J34" s="82">
        <v>0</v>
      </c>
      <c r="K34" s="84">
        <f>H34+I34+J34</f>
        <v>72.2</v>
      </c>
      <c r="L34" s="65">
        <v>72.2</v>
      </c>
      <c r="M34" s="22">
        <f t="shared" si="2"/>
        <v>0</v>
      </c>
    </row>
    <row r="35" spans="1:13" s="5" customFormat="1" ht="57" customHeight="1" thickBot="1">
      <c r="A35" s="61"/>
      <c r="B35" s="55" t="s">
        <v>45</v>
      </c>
      <c r="C35" s="59" t="s">
        <v>41</v>
      </c>
      <c r="D35" s="67">
        <f>D31+D32+D33+D34</f>
        <v>59.41</v>
      </c>
      <c r="E35" s="67">
        <f aca="true" t="shared" si="5" ref="E35:L35">E31+E32+E33+E34</f>
        <v>940.45</v>
      </c>
      <c r="F35" s="67">
        <f t="shared" si="5"/>
        <v>0</v>
      </c>
      <c r="G35" s="67">
        <f t="shared" si="5"/>
        <v>999.86</v>
      </c>
      <c r="H35" s="67">
        <f t="shared" si="5"/>
        <v>59.41</v>
      </c>
      <c r="I35" s="67">
        <f t="shared" si="5"/>
        <v>965.9100000000001</v>
      </c>
      <c r="J35" s="67">
        <f t="shared" si="5"/>
        <v>0</v>
      </c>
      <c r="K35" s="95">
        <f t="shared" si="5"/>
        <v>1025.32</v>
      </c>
      <c r="L35" s="96">
        <f t="shared" si="5"/>
        <v>1025.3200000000002</v>
      </c>
      <c r="M35" s="46">
        <f t="shared" si="2"/>
        <v>25.459999999999923</v>
      </c>
    </row>
    <row r="36" ht="46.5" customHeight="1"/>
    <row r="37" ht="33.75" customHeight="1"/>
    <row r="38" ht="67.5" customHeight="1"/>
    <row r="39" spans="4:12" ht="12.75">
      <c r="D39" s="43"/>
      <c r="E39" s="43"/>
      <c r="F39" s="44"/>
      <c r="G39" s="45"/>
      <c r="H39" s="43"/>
      <c r="I39" s="43"/>
      <c r="J39" s="44"/>
      <c r="K39" s="45"/>
      <c r="L39" s="44"/>
    </row>
  </sheetData>
  <sheetProtection/>
  <mergeCells count="10">
    <mergeCell ref="M8:M9"/>
    <mergeCell ref="A2:K2"/>
    <mergeCell ref="D4:G4"/>
    <mergeCell ref="H4:K4"/>
    <mergeCell ref="C6:J6"/>
    <mergeCell ref="A8:A9"/>
    <mergeCell ref="B8:B9"/>
    <mergeCell ref="C8:C9"/>
    <mergeCell ref="D8:G8"/>
    <mergeCell ref="H8:K8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Brasov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Oprea</dc:creator>
  <cp:keywords/>
  <dc:description/>
  <cp:lastModifiedBy>Maria OPREA</cp:lastModifiedBy>
  <cp:lastPrinted>2024-01-25T13:42:21Z</cp:lastPrinted>
  <dcterms:created xsi:type="dcterms:W3CDTF">2020-01-25T09:32:05Z</dcterms:created>
  <dcterms:modified xsi:type="dcterms:W3CDTF">2024-01-25T13:43:38Z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